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384" windowHeight="9312" activeTab="0"/>
  </bookViews>
  <sheets>
    <sheet name="Riparto_CSA PEREQUATIVO" sheetId="1" r:id="rId1"/>
  </sheets>
  <definedNames>
    <definedName name="_xlnm.Print_Area" localSheetId="0">'Riparto_CSA PEREQUATIVO'!$A$4:$S$38</definedName>
  </definedNames>
  <calcPr fullCalcOnLoad="1"/>
</workbook>
</file>

<file path=xl/sharedStrings.xml><?xml version="1.0" encoding="utf-8"?>
<sst xmlns="http://schemas.openxmlformats.org/spreadsheetml/2006/main" count="56" uniqueCount="56">
  <si>
    <t>Direzione Generale</t>
  </si>
  <si>
    <t>Ufficio XII - Risorse finanziarie</t>
  </si>
  <si>
    <t>Cap. 2906</t>
  </si>
  <si>
    <t>DIRETTIVA MINISTERIALE N. 60 DEL 26 LUGLIO 2004</t>
  </si>
  <si>
    <t>Lettera Circolare n. 66/2004 - Finanziamento dei piani dell'offerta formativa e di formazione e aggiornamento nelle istituzioni scolastiche, in applicazione della Legge 440/97 - Anno Scolastico 2004/2005 - E. F. 2004</t>
  </si>
  <si>
    <t>ai CSA (punto C1 del decreto)</t>
  </si>
  <si>
    <t>Quota 15% interventi perequativi:</t>
  </si>
  <si>
    <t>al CSA di Bologna (punto C2 del decreto)</t>
  </si>
  <si>
    <t>ai CSA (punto C3 del decreto)</t>
  </si>
  <si>
    <t>alle istituzioni scolastiche della regione (punto C4 del decreto)</t>
  </si>
  <si>
    <t>RIPARTO FONDI PUNTO C1 DEL DECRETO</t>
  </si>
  <si>
    <t>RIPARTO FONDI PUNTO C3 DEL DECRETO</t>
  </si>
  <si>
    <t>RIPARTO FONDI PUNTO C4 DEL DECRETO</t>
  </si>
  <si>
    <t xml:space="preserve">TOTALE </t>
  </si>
  <si>
    <t>UFFICI</t>
  </si>
  <si>
    <t>SEDE</t>
  </si>
  <si>
    <t xml:space="preserve">n. alunni </t>
  </si>
  <si>
    <t>importo</t>
  </si>
  <si>
    <t xml:space="preserve">n. posti docenti organico di fatto </t>
  </si>
  <si>
    <t>importo</t>
  </si>
  <si>
    <t>totale</t>
  </si>
  <si>
    <t xml:space="preserve">n. alunni </t>
  </si>
  <si>
    <t>importo</t>
  </si>
  <si>
    <t xml:space="preserve">n. posti docenti organico di fatto </t>
  </si>
  <si>
    <t xml:space="preserve">n. posti ATA organico di fatto </t>
  </si>
  <si>
    <t>totale organico di fatto docenti e ATA</t>
  </si>
  <si>
    <t>importo</t>
  </si>
  <si>
    <t>totale</t>
  </si>
  <si>
    <t>n. alunni stranieri 2003/2004</t>
  </si>
  <si>
    <t>importo</t>
  </si>
  <si>
    <t>ASSEGNATO AI CSA</t>
  </si>
  <si>
    <t>Centro Servizi Amministrativi</t>
  </si>
  <si>
    <t>Bologna</t>
  </si>
  <si>
    <t>Centro Servizi Amministrativi</t>
  </si>
  <si>
    <t>Ferrara</t>
  </si>
  <si>
    <t>Centro Servizi Amministrativi</t>
  </si>
  <si>
    <t>Forlì-Cesena</t>
  </si>
  <si>
    <t>Centro Servizi Amministrativi</t>
  </si>
  <si>
    <t>Modena</t>
  </si>
  <si>
    <t>Centro Servizi Amministrativi</t>
  </si>
  <si>
    <t>Parma</t>
  </si>
  <si>
    <t>Centro Servizi Amministrativi</t>
  </si>
  <si>
    <t>Piacenza</t>
  </si>
  <si>
    <t>Centro Servizi Amministrativi</t>
  </si>
  <si>
    <t>Ravenna</t>
  </si>
  <si>
    <t>Centro Servizi Amministrativi</t>
  </si>
  <si>
    <t>Reggio Emilia</t>
  </si>
  <si>
    <t>Centro Servizi Amministrativi</t>
  </si>
  <si>
    <t>Rimini</t>
  </si>
  <si>
    <t>TOTALE</t>
  </si>
  <si>
    <t>Bologna 14/10/2004</t>
  </si>
  <si>
    <t xml:space="preserve">IL DIRIGENTE </t>
  </si>
  <si>
    <t>F.to Luciano Fanti</t>
  </si>
  <si>
    <t xml:space="preserve"> al CSA di Parma (punti C5 e C6 del decreto)</t>
  </si>
  <si>
    <t>PUNTI C2-C5 e C6  DEL DECRETO</t>
  </si>
  <si>
    <t>Allegato 3) Fondi ai CSA                UFFICIO SCOLASTICO REGIONALE PER L'EMILIA ROMAGNA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</si>
</sst>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\-_-;_-@_-"/>
    <numFmt numFmtId="173" formatCode="_-* #,##0.00_-;\-* #,##0.00_-;_-* \-??_-;_-@_-"/>
    <numFmt numFmtId="174" formatCode="_-* #,##0.00_-;\-* #,##0.00_-;_-* \-_-;_-@_-"/>
    <numFmt numFmtId="175" formatCode="0.0000"/>
    <numFmt numFmtId="176" formatCode="0.000"/>
  </numFmts>
  <fonts count="1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Alignment="0" applyProtection="0"/>
    <xf numFmtId="172" fontId="0" fillId="0" borderId="0" applyFont="0" applyFill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16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15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173" fontId="5" fillId="0" borderId="0" xfId="15" applyFont="1" applyFill="1" applyBorder="1" applyAlignment="1" applyProtection="1">
      <alignment horizontal="center"/>
      <protection/>
    </xf>
    <xf numFmtId="173" fontId="5" fillId="0" borderId="0" xfId="15" applyFont="1" applyFill="1" applyBorder="1" applyAlignment="1" applyProtection="1">
      <alignment horizontal="left"/>
      <protection/>
    </xf>
    <xf numFmtId="4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left"/>
    </xf>
    <xf numFmtId="17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172" fontId="7" fillId="0" borderId="21" xfId="16" applyNumberFormat="1" applyFont="1" applyFill="1" applyBorder="1" applyAlignment="1" applyProtection="1">
      <alignment/>
      <protection/>
    </xf>
    <xf numFmtId="174" fontId="7" fillId="0" borderId="22" xfId="16" applyNumberFormat="1" applyFont="1" applyFill="1" applyBorder="1" applyAlignment="1" applyProtection="1">
      <alignment/>
      <protection/>
    </xf>
    <xf numFmtId="172" fontId="7" fillId="0" borderId="22" xfId="16" applyFont="1" applyFill="1" applyBorder="1" applyAlignment="1" applyProtection="1">
      <alignment/>
      <protection/>
    </xf>
    <xf numFmtId="174" fontId="7" fillId="0" borderId="24" xfId="16" applyNumberFormat="1" applyFont="1" applyFill="1" applyBorder="1" applyAlignment="1" applyProtection="1">
      <alignment/>
      <protection/>
    </xf>
    <xf numFmtId="174" fontId="7" fillId="0" borderId="25" xfId="16" applyNumberFormat="1" applyFont="1" applyFill="1" applyBorder="1" applyAlignment="1" applyProtection="1">
      <alignment/>
      <protection/>
    </xf>
    <xf numFmtId="174" fontId="7" fillId="0" borderId="26" xfId="16" applyNumberFormat="1" applyFont="1" applyFill="1" applyBorder="1" applyAlignment="1" applyProtection="1">
      <alignment/>
      <protection/>
    </xf>
    <xf numFmtId="174" fontId="7" fillId="0" borderId="27" xfId="16" applyNumberFormat="1" applyFont="1" applyFill="1" applyBorder="1" applyAlignment="1" applyProtection="1">
      <alignment/>
      <protection/>
    </xf>
    <xf numFmtId="173" fontId="3" fillId="0" borderId="28" xfId="15" applyFont="1" applyFill="1" applyBorder="1" applyAlignment="1" applyProtection="1">
      <alignment/>
      <protection/>
    </xf>
    <xf numFmtId="17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172" fontId="7" fillId="0" borderId="29" xfId="16" applyNumberFormat="1" applyFont="1" applyFill="1" applyBorder="1" applyAlignment="1" applyProtection="1">
      <alignment/>
      <protection/>
    </xf>
    <xf numFmtId="172" fontId="7" fillId="0" borderId="31" xfId="16" applyFont="1" applyFill="1" applyBorder="1" applyAlignment="1" applyProtection="1">
      <alignment/>
      <protection/>
    </xf>
    <xf numFmtId="0" fontId="7" fillId="0" borderId="32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7" xfId="0" applyFont="1" applyBorder="1" applyAlignment="1">
      <alignment/>
    </xf>
    <xf numFmtId="172" fontId="7" fillId="0" borderId="34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72" fontId="7" fillId="0" borderId="38" xfId="16" applyFont="1" applyFill="1" applyBorder="1" applyAlignment="1" applyProtection="1">
      <alignment/>
      <protection/>
    </xf>
    <xf numFmtId="174" fontId="7" fillId="0" borderId="39" xfId="16" applyNumberFormat="1" applyFont="1" applyFill="1" applyBorder="1" applyAlignment="1" applyProtection="1">
      <alignment/>
      <protection/>
    </xf>
    <xf numFmtId="172" fontId="7" fillId="0" borderId="39" xfId="16" applyFont="1" applyFill="1" applyBorder="1" applyAlignment="1" applyProtection="1">
      <alignment/>
      <protection/>
    </xf>
    <xf numFmtId="174" fontId="7" fillId="0" borderId="40" xfId="16" applyNumberFormat="1" applyFont="1" applyFill="1" applyBorder="1" applyAlignment="1" applyProtection="1">
      <alignment/>
      <protection/>
    </xf>
    <xf numFmtId="172" fontId="7" fillId="0" borderId="41" xfId="16" applyNumberFormat="1" applyFont="1" applyFill="1" applyBorder="1" applyAlignment="1" applyProtection="1">
      <alignment/>
      <protection/>
    </xf>
    <xf numFmtId="174" fontId="7" fillId="0" borderId="42" xfId="16" applyNumberFormat="1" applyFont="1" applyFill="1" applyBorder="1" applyAlignment="1" applyProtection="1">
      <alignment/>
      <protection/>
    </xf>
    <xf numFmtId="172" fontId="7" fillId="0" borderId="43" xfId="16" applyFont="1" applyFill="1" applyBorder="1" applyAlignment="1" applyProtection="1">
      <alignment/>
      <protection/>
    </xf>
    <xf numFmtId="174" fontId="7" fillId="0" borderId="44" xfId="16" applyNumberFormat="1" applyFont="1" applyFill="1" applyBorder="1" applyAlignment="1" applyProtection="1">
      <alignment/>
      <protection/>
    </xf>
    <xf numFmtId="172" fontId="7" fillId="0" borderId="42" xfId="16" applyNumberFormat="1" applyFont="1" applyFill="1" applyBorder="1" applyAlignment="1" applyProtection="1">
      <alignment/>
      <protection/>
    </xf>
    <xf numFmtId="174" fontId="3" fillId="0" borderId="45" xfId="16" applyNumberFormat="1" applyFont="1" applyFill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3" fontId="5" fillId="0" borderId="0" xfId="15" applyFont="1" applyFill="1" applyBorder="1" applyAlignment="1" applyProtection="1">
      <alignment horizontal="right"/>
      <protection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12</xdr:row>
      <xdr:rowOff>9525</xdr:rowOff>
    </xdr:from>
    <xdr:to>
      <xdr:col>9</xdr:col>
      <xdr:colOff>38100</xdr:colOff>
      <xdr:row>17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572500" y="2152650"/>
          <a:ext cx="57150" cy="819150"/>
        </a:xfrm>
        <a:custGeom>
          <a:pathLst>
            <a:path h="2299" w="173">
              <a:moveTo>
                <a:pt x="172" y="0"/>
              </a:moveTo>
              <a:cubicBezTo>
                <a:pt x="128" y="0"/>
                <a:pt x="85" y="95"/>
                <a:pt x="85" y="190"/>
              </a:cubicBezTo>
              <a:lnTo>
                <a:pt x="85" y="958"/>
              </a:lnTo>
              <a:cubicBezTo>
                <a:pt x="85" y="1052"/>
                <a:pt x="42" y="1149"/>
                <a:pt x="0" y="1149"/>
              </a:cubicBezTo>
              <a:cubicBezTo>
                <a:pt x="42" y="1149"/>
                <a:pt x="85" y="1244"/>
                <a:pt x="85" y="1339"/>
              </a:cubicBezTo>
              <a:lnTo>
                <a:pt x="85" y="2107"/>
              </a:lnTo>
              <a:cubicBezTo>
                <a:pt x="85" y="2201"/>
                <a:pt x="128" y="2298"/>
                <a:pt x="172" y="2298"/>
              </a:cubicBez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76200</xdr:rowOff>
    </xdr:from>
    <xdr:to>
      <xdr:col>8</xdr:col>
      <xdr:colOff>733425</xdr:colOff>
      <xdr:row>13</xdr:row>
      <xdr:rowOff>76200</xdr:rowOff>
    </xdr:to>
    <xdr:sp>
      <xdr:nvSpPr>
        <xdr:cNvPr id="2" name="Line 2"/>
        <xdr:cNvSpPr>
          <a:spLocks/>
        </xdr:cNvSpPr>
      </xdr:nvSpPr>
      <xdr:spPr>
        <a:xfrm>
          <a:off x="7620000" y="2381250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workbookViewId="0" topLeftCell="A1">
      <selection activeCell="A4" sqref="A4:S4"/>
    </sheetView>
  </sheetViews>
  <sheetFormatPr defaultColWidth="9.140625" defaultRowHeight="12.75"/>
  <cols>
    <col min="1" max="1" width="3.7109375" style="1" customWidth="1"/>
    <col min="2" max="2" width="29.8515625" style="1" customWidth="1"/>
    <col min="3" max="3" width="15.421875" style="1" customWidth="1"/>
    <col min="4" max="4" width="11.00390625" style="1" customWidth="1"/>
    <col min="5" max="5" width="12.8515625" style="1" customWidth="1"/>
    <col min="6" max="6" width="14.28125" style="1" customWidth="1"/>
    <col min="7" max="7" width="12.8515625" style="1" customWidth="1"/>
    <col min="8" max="8" width="14.28125" style="1" customWidth="1"/>
    <col min="9" max="9" width="14.57421875" style="1" customWidth="1"/>
    <col min="10" max="10" width="13.00390625" style="1" customWidth="1"/>
    <col min="11" max="13" width="12.7109375" style="1" customWidth="1"/>
    <col min="14" max="14" width="15.28125" style="1" customWidth="1"/>
    <col min="15" max="15" width="12.8515625" style="1" customWidth="1"/>
    <col min="16" max="16" width="14.28125" style="1" customWidth="1"/>
    <col min="17" max="17" width="13.8515625" style="1" customWidth="1"/>
    <col min="18" max="18" width="14.28125" style="1" customWidth="1"/>
    <col min="19" max="19" width="19.57421875" style="1" customWidth="1"/>
    <col min="20" max="20" width="12.140625" style="1" customWidth="1"/>
    <col min="21" max="21" width="15.57421875" style="1" customWidth="1"/>
    <col min="22" max="16384" width="9.00390625" style="1" customWidth="1"/>
  </cols>
  <sheetData>
    <row r="1" spans="4:19" ht="12.75">
      <c r="D1" s="2"/>
      <c r="E1" s="3">
        <f>E2/D33</f>
        <v>0.11580239479352433</v>
      </c>
      <c r="F1" s="3"/>
      <c r="G1" s="4">
        <f>G2/F33</f>
        <v>1.1565507031828275</v>
      </c>
      <c r="H1" s="4"/>
      <c r="I1" s="4"/>
      <c r="J1" s="3"/>
      <c r="K1" s="3">
        <f>K2/J33</f>
        <v>0.11580239479352433</v>
      </c>
      <c r="L1" s="3"/>
      <c r="M1" s="3"/>
      <c r="N1" s="3"/>
      <c r="O1" s="3">
        <f>O2/N33</f>
        <v>0.8716268042674848</v>
      </c>
      <c r="P1" s="4"/>
      <c r="Q1" s="4"/>
      <c r="R1" s="4">
        <f>R2/Q33</f>
        <v>11.385559315601379</v>
      </c>
      <c r="S1" s="4"/>
    </row>
    <row r="2" spans="5:18" ht="12.75">
      <c r="E2" s="5">
        <v>50000</v>
      </c>
      <c r="G2" s="5">
        <f>E2</f>
        <v>50000</v>
      </c>
      <c r="H2" s="5"/>
      <c r="I2" s="5"/>
      <c r="J2" s="5"/>
      <c r="K2" s="5">
        <v>50000</v>
      </c>
      <c r="L2" s="5"/>
      <c r="M2" s="5"/>
      <c r="N2" s="5"/>
      <c r="O2" s="5">
        <v>50000</v>
      </c>
      <c r="P2" s="5"/>
      <c r="Q2" s="5"/>
      <c r="R2" s="5">
        <f>J16</f>
        <v>360000</v>
      </c>
    </row>
    <row r="4" spans="1:19" ht="17.25">
      <c r="A4" s="96" t="s">
        <v>55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s="6" customFormat="1" ht="15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s="6" customFormat="1" ht="15">
      <c r="A6" s="97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s="6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5">
      <c r="A8" s="98" t="s">
        <v>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</row>
    <row r="9" spans="1:19" s="6" customFormat="1" ht="15">
      <c r="A9" s="90" t="s">
        <v>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19" s="9" customFormat="1" ht="12.75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spans="1:19" s="9" customFormat="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9" customFormat="1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9" customFormat="1" ht="12.75">
      <c r="A13" s="8"/>
      <c r="B13" s="8"/>
      <c r="C13" s="8"/>
      <c r="D13" s="8"/>
      <c r="E13" s="8"/>
      <c r="F13" s="8"/>
      <c r="G13" s="8"/>
      <c r="H13" s="8"/>
      <c r="I13" s="8"/>
      <c r="J13" s="10">
        <v>100000</v>
      </c>
      <c r="K13" s="11" t="s">
        <v>5</v>
      </c>
      <c r="L13" s="11"/>
      <c r="M13" s="11"/>
      <c r="O13" s="8"/>
      <c r="P13" s="8"/>
      <c r="Q13" s="8"/>
      <c r="R13" s="8"/>
      <c r="S13" s="8"/>
    </row>
    <row r="14" spans="1:19" s="9" customFormat="1" ht="12.75">
      <c r="A14" s="12"/>
      <c r="B14" s="12"/>
      <c r="C14" s="12"/>
      <c r="D14" s="12"/>
      <c r="E14" s="92" t="s">
        <v>6</v>
      </c>
      <c r="F14" s="92"/>
      <c r="G14" s="92"/>
      <c r="H14" s="12">
        <v>589751</v>
      </c>
      <c r="I14" s="12"/>
      <c r="J14" s="10">
        <v>15000</v>
      </c>
      <c r="K14" s="13" t="s">
        <v>7</v>
      </c>
      <c r="L14" s="13"/>
      <c r="M14" s="13"/>
      <c r="O14" s="12"/>
      <c r="P14" s="12"/>
      <c r="Q14" s="12"/>
      <c r="R14" s="12"/>
      <c r="S14" s="12"/>
    </row>
    <row r="15" spans="1:19" s="9" customFormat="1" ht="12.75">
      <c r="A15" s="12"/>
      <c r="B15" s="12"/>
      <c r="C15" s="12"/>
      <c r="D15" s="12"/>
      <c r="E15" s="12"/>
      <c r="F15" s="12"/>
      <c r="G15" s="12"/>
      <c r="H15" s="12"/>
      <c r="I15" s="12"/>
      <c r="J15" s="10">
        <v>100000</v>
      </c>
      <c r="K15" s="13" t="s">
        <v>8</v>
      </c>
      <c r="L15" s="13"/>
      <c r="M15" s="13"/>
      <c r="O15" s="12"/>
      <c r="P15" s="12"/>
      <c r="Q15" s="12"/>
      <c r="R15" s="12"/>
      <c r="S15" s="12"/>
    </row>
    <row r="16" spans="1:19" s="9" customFormat="1" ht="12.75">
      <c r="A16" s="12"/>
      <c r="B16" s="12"/>
      <c r="C16" s="12"/>
      <c r="D16" s="12"/>
      <c r="E16" s="12"/>
      <c r="F16" s="13"/>
      <c r="G16" s="12"/>
      <c r="H16" s="12"/>
      <c r="I16" s="12"/>
      <c r="J16" s="10">
        <v>360000</v>
      </c>
      <c r="K16" s="13" t="s">
        <v>9</v>
      </c>
      <c r="L16" s="13"/>
      <c r="M16" s="13"/>
      <c r="O16" s="12"/>
      <c r="P16" s="12"/>
      <c r="Q16" s="12"/>
      <c r="R16" s="12"/>
      <c r="S16" s="12"/>
    </row>
    <row r="17" spans="10:14" s="9" customFormat="1" ht="12.75">
      <c r="J17" s="14">
        <f>H14-J13-J14-J15-J16</f>
        <v>14751</v>
      </c>
      <c r="K17" s="15" t="s">
        <v>53</v>
      </c>
      <c r="L17" s="16"/>
      <c r="M17" s="16"/>
      <c r="N17" s="17"/>
    </row>
    <row r="19" spans="1:19" ht="12.75">
      <c r="A19" s="18"/>
      <c r="B19" s="19"/>
      <c r="C19" s="20"/>
      <c r="D19" s="93" t="s">
        <v>10</v>
      </c>
      <c r="E19" s="93"/>
      <c r="F19" s="93"/>
      <c r="G19" s="93"/>
      <c r="H19" s="93"/>
      <c r="I19" s="94" t="s">
        <v>54</v>
      </c>
      <c r="J19" s="93" t="s">
        <v>11</v>
      </c>
      <c r="K19" s="93"/>
      <c r="L19" s="93"/>
      <c r="M19" s="93"/>
      <c r="N19" s="93"/>
      <c r="O19" s="93"/>
      <c r="P19" s="93"/>
      <c r="Q19" s="95" t="s">
        <v>12</v>
      </c>
      <c r="R19" s="95"/>
      <c r="S19" s="21" t="s">
        <v>13</v>
      </c>
    </row>
    <row r="20" spans="1:19" ht="51" customHeight="1">
      <c r="A20" s="22"/>
      <c r="B20" s="23" t="s">
        <v>14</v>
      </c>
      <c r="C20" s="24" t="s">
        <v>15</v>
      </c>
      <c r="D20" s="25" t="s">
        <v>16</v>
      </c>
      <c r="E20" s="26" t="s">
        <v>17</v>
      </c>
      <c r="F20" s="26" t="s">
        <v>18</v>
      </c>
      <c r="G20" s="26" t="s">
        <v>19</v>
      </c>
      <c r="H20" s="27" t="s">
        <v>20</v>
      </c>
      <c r="I20" s="94"/>
      <c r="J20" s="28" t="s">
        <v>21</v>
      </c>
      <c r="K20" s="26" t="s">
        <v>22</v>
      </c>
      <c r="L20" s="26" t="s">
        <v>23</v>
      </c>
      <c r="M20" s="26" t="s">
        <v>24</v>
      </c>
      <c r="N20" s="26" t="s">
        <v>25</v>
      </c>
      <c r="O20" s="29" t="s">
        <v>26</v>
      </c>
      <c r="P20" s="30" t="s">
        <v>27</v>
      </c>
      <c r="Q20" s="31" t="s">
        <v>28</v>
      </c>
      <c r="R20" s="32" t="s">
        <v>29</v>
      </c>
      <c r="S20" s="33" t="s">
        <v>30</v>
      </c>
    </row>
    <row r="21" spans="1:19" ht="12.75">
      <c r="A21" s="34"/>
      <c r="B21" s="35"/>
      <c r="C21" s="36"/>
      <c r="D21" s="18"/>
      <c r="E21" s="37"/>
      <c r="F21" s="19"/>
      <c r="G21" s="37"/>
      <c r="H21" s="38"/>
      <c r="J21" s="18"/>
      <c r="K21" s="37"/>
      <c r="M21" s="37"/>
      <c r="N21" s="19"/>
      <c r="O21" s="39"/>
      <c r="P21" s="40"/>
      <c r="Q21" s="18"/>
      <c r="R21" s="40"/>
      <c r="S21" s="41"/>
    </row>
    <row r="22" spans="1:19" ht="12.75">
      <c r="A22" s="34"/>
      <c r="B22" s="35"/>
      <c r="C22" s="36"/>
      <c r="D22" s="34"/>
      <c r="E22" s="37"/>
      <c r="F22" s="37"/>
      <c r="G22" s="37"/>
      <c r="H22" s="38"/>
      <c r="J22" s="34"/>
      <c r="K22" s="37"/>
      <c r="M22" s="37"/>
      <c r="N22" s="37"/>
      <c r="O22" s="39"/>
      <c r="P22" s="40"/>
      <c r="Q22" s="34"/>
      <c r="R22" s="40"/>
      <c r="S22" s="42"/>
    </row>
    <row r="23" spans="1:20" s="55" customFormat="1" ht="15">
      <c r="A23" s="43">
        <v>1</v>
      </c>
      <c r="B23" s="44" t="s">
        <v>31</v>
      </c>
      <c r="C23" s="45" t="s">
        <v>32</v>
      </c>
      <c r="D23" s="46">
        <v>87751</v>
      </c>
      <c r="E23" s="47">
        <f>ROUND(E$1*D23,0)-1</f>
        <v>10161</v>
      </c>
      <c r="F23" s="48">
        <v>8733</v>
      </c>
      <c r="G23" s="47">
        <f>ROUND(G$1*F23,0)</f>
        <v>10100</v>
      </c>
      <c r="H23" s="49">
        <f aca="true" t="shared" si="0" ref="H23:H31">E23+G23</f>
        <v>20261</v>
      </c>
      <c r="I23" s="50">
        <v>15000</v>
      </c>
      <c r="J23" s="46">
        <v>87751</v>
      </c>
      <c r="K23" s="47">
        <f>ROUND(K$1*J23,0)</f>
        <v>10162</v>
      </c>
      <c r="L23" s="48">
        <v>8733</v>
      </c>
      <c r="M23" s="48">
        <v>2846</v>
      </c>
      <c r="N23" s="48">
        <f aca="true" t="shared" si="1" ref="N23:N31">L23+M23</f>
        <v>11579</v>
      </c>
      <c r="O23" s="51">
        <f>ROUND(O$1*N23,0)+1</f>
        <v>10094</v>
      </c>
      <c r="P23" s="52">
        <f aca="true" t="shared" si="2" ref="P23:P31">K23+O23</f>
        <v>20256</v>
      </c>
      <c r="Q23" s="46">
        <v>6440</v>
      </c>
      <c r="R23" s="52">
        <f aca="true" t="shared" si="3" ref="R23:R31">ROUND(R$1*Q23,0)</f>
        <v>73323</v>
      </c>
      <c r="S23" s="53">
        <f aca="true" t="shared" si="4" ref="S23:S31">H23+I23+P23+R23</f>
        <v>128840</v>
      </c>
      <c r="T23" s="54"/>
    </row>
    <row r="24" spans="1:20" s="55" customFormat="1" ht="15">
      <c r="A24" s="56">
        <v>2</v>
      </c>
      <c r="B24" s="44" t="s">
        <v>33</v>
      </c>
      <c r="C24" s="57" t="s">
        <v>34</v>
      </c>
      <c r="D24" s="58">
        <v>32248</v>
      </c>
      <c r="E24" s="47">
        <f aca="true" t="shared" si="5" ref="E24:E31">ROUND(E$1*D24,0)</f>
        <v>3734</v>
      </c>
      <c r="F24" s="59">
        <v>3325</v>
      </c>
      <c r="G24" s="47">
        <f>ROUND(G$1*F24,0)</f>
        <v>3846</v>
      </c>
      <c r="H24" s="49">
        <f t="shared" si="0"/>
        <v>7580</v>
      </c>
      <c r="I24" s="50"/>
      <c r="J24" s="58">
        <v>32248</v>
      </c>
      <c r="K24" s="47">
        <f>ROUND(K$1*J24,0)</f>
        <v>3734</v>
      </c>
      <c r="L24" s="59">
        <v>3325</v>
      </c>
      <c r="M24" s="59">
        <v>1135</v>
      </c>
      <c r="N24" s="48">
        <f t="shared" si="1"/>
        <v>4460</v>
      </c>
      <c r="O24" s="51">
        <f>ROUND(O$1*N24,0)</f>
        <v>3887</v>
      </c>
      <c r="P24" s="52">
        <f t="shared" si="2"/>
        <v>7621</v>
      </c>
      <c r="Q24" s="46">
        <v>1341</v>
      </c>
      <c r="R24" s="52">
        <f t="shared" si="3"/>
        <v>15268</v>
      </c>
      <c r="S24" s="53">
        <f t="shared" si="4"/>
        <v>30469</v>
      </c>
      <c r="T24" s="54"/>
    </row>
    <row r="25" spans="1:20" s="55" customFormat="1" ht="15">
      <c r="A25" s="56">
        <v>3</v>
      </c>
      <c r="B25" s="44" t="s">
        <v>35</v>
      </c>
      <c r="C25" s="57" t="s">
        <v>36</v>
      </c>
      <c r="D25" s="58">
        <v>42932</v>
      </c>
      <c r="E25" s="47">
        <f t="shared" si="5"/>
        <v>4972</v>
      </c>
      <c r="F25" s="59">
        <v>4226</v>
      </c>
      <c r="G25" s="47">
        <f>ROUND(G$1*F25,0)</f>
        <v>4888</v>
      </c>
      <c r="H25" s="49">
        <f t="shared" si="0"/>
        <v>9860</v>
      </c>
      <c r="I25" s="50"/>
      <c r="J25" s="58">
        <v>42932</v>
      </c>
      <c r="K25" s="47">
        <f>ROUND(K$1*J25,0)</f>
        <v>4972</v>
      </c>
      <c r="L25" s="59">
        <v>4226</v>
      </c>
      <c r="M25" s="59">
        <v>1429</v>
      </c>
      <c r="N25" s="48">
        <f t="shared" si="1"/>
        <v>5655</v>
      </c>
      <c r="O25" s="51">
        <f>ROUND(O$1*N25,0)</f>
        <v>4929</v>
      </c>
      <c r="P25" s="52">
        <f t="shared" si="2"/>
        <v>9901</v>
      </c>
      <c r="Q25" s="46">
        <v>2581</v>
      </c>
      <c r="R25" s="52">
        <f t="shared" si="3"/>
        <v>29386</v>
      </c>
      <c r="S25" s="53">
        <f t="shared" si="4"/>
        <v>49147</v>
      </c>
      <c r="T25" s="54"/>
    </row>
    <row r="26" spans="1:20" s="55" customFormat="1" ht="15">
      <c r="A26" s="56">
        <v>4</v>
      </c>
      <c r="B26" s="44" t="s">
        <v>37</v>
      </c>
      <c r="C26" s="57" t="s">
        <v>38</v>
      </c>
      <c r="D26" s="58">
        <v>76888</v>
      </c>
      <c r="E26" s="47">
        <f t="shared" si="5"/>
        <v>8904</v>
      </c>
      <c r="F26" s="59">
        <v>7597</v>
      </c>
      <c r="G26" s="47">
        <f>ROUND(G$1*F26,0)-1</f>
        <v>8785</v>
      </c>
      <c r="H26" s="49">
        <f t="shared" si="0"/>
        <v>17689</v>
      </c>
      <c r="I26" s="50"/>
      <c r="J26" s="58">
        <v>76888</v>
      </c>
      <c r="K26" s="47">
        <f>ROUND(K$1*J26,0)</f>
        <v>8904</v>
      </c>
      <c r="L26" s="59">
        <v>7597</v>
      </c>
      <c r="M26" s="59">
        <v>2462</v>
      </c>
      <c r="N26" s="48">
        <f t="shared" si="1"/>
        <v>10059</v>
      </c>
      <c r="O26" s="51">
        <f>ROUND(O$1*N26,0)</f>
        <v>8768</v>
      </c>
      <c r="P26" s="52">
        <f t="shared" si="2"/>
        <v>17672</v>
      </c>
      <c r="Q26" s="46">
        <v>6443</v>
      </c>
      <c r="R26" s="52">
        <f t="shared" si="3"/>
        <v>73357</v>
      </c>
      <c r="S26" s="53">
        <f t="shared" si="4"/>
        <v>108718</v>
      </c>
      <c r="T26" s="54"/>
    </row>
    <row r="27" spans="1:20" s="55" customFormat="1" ht="15">
      <c r="A27" s="56">
        <v>5</v>
      </c>
      <c r="B27" s="44" t="s">
        <v>39</v>
      </c>
      <c r="C27" s="57" t="s">
        <v>40</v>
      </c>
      <c r="D27" s="58">
        <v>42842</v>
      </c>
      <c r="E27" s="47">
        <f t="shared" si="5"/>
        <v>4961</v>
      </c>
      <c r="F27" s="59">
        <v>4298</v>
      </c>
      <c r="G27" s="47">
        <f>ROUND(G$1*F27,0)</f>
        <v>4971</v>
      </c>
      <c r="H27" s="49">
        <f t="shared" si="0"/>
        <v>9932</v>
      </c>
      <c r="I27" s="50">
        <v>14751</v>
      </c>
      <c r="J27" s="58">
        <v>42842</v>
      </c>
      <c r="K27" s="47">
        <f>ROUND(K$1*J27,0)-1</f>
        <v>4960</v>
      </c>
      <c r="L27" s="59">
        <v>4298</v>
      </c>
      <c r="M27" s="59">
        <v>1420</v>
      </c>
      <c r="N27" s="48">
        <f t="shared" si="1"/>
        <v>5718</v>
      </c>
      <c r="O27" s="51">
        <f>ROUND(O$1*N27,0)-1</f>
        <v>4983</v>
      </c>
      <c r="P27" s="52">
        <f t="shared" si="2"/>
        <v>9943</v>
      </c>
      <c r="Q27" s="46">
        <v>3074</v>
      </c>
      <c r="R27" s="52">
        <f t="shared" si="3"/>
        <v>34999</v>
      </c>
      <c r="S27" s="53">
        <f t="shared" si="4"/>
        <v>69625</v>
      </c>
      <c r="T27" s="54"/>
    </row>
    <row r="28" spans="1:20" s="55" customFormat="1" ht="15">
      <c r="A28" s="56">
        <v>6</v>
      </c>
      <c r="B28" s="44" t="s">
        <v>41</v>
      </c>
      <c r="C28" s="57" t="s">
        <v>42</v>
      </c>
      <c r="D28" s="58">
        <v>29733</v>
      </c>
      <c r="E28" s="47">
        <f t="shared" si="5"/>
        <v>3443</v>
      </c>
      <c r="F28" s="59">
        <v>2994</v>
      </c>
      <c r="G28" s="47">
        <f>ROUND(G$1*F28,0)</f>
        <v>3463</v>
      </c>
      <c r="H28" s="49">
        <f t="shared" si="0"/>
        <v>6906</v>
      </c>
      <c r="I28" s="50"/>
      <c r="J28" s="58">
        <v>29733</v>
      </c>
      <c r="K28" s="47">
        <f>ROUND(K$1*J28,0)</f>
        <v>3443</v>
      </c>
      <c r="L28" s="59">
        <v>2994</v>
      </c>
      <c r="M28" s="59">
        <v>1010</v>
      </c>
      <c r="N28" s="48">
        <f t="shared" si="1"/>
        <v>4004</v>
      </c>
      <c r="O28" s="51">
        <f>ROUND(O$1*N28,0)</f>
        <v>3490</v>
      </c>
      <c r="P28" s="52">
        <f t="shared" si="2"/>
        <v>6933</v>
      </c>
      <c r="Q28" s="46">
        <v>2562</v>
      </c>
      <c r="R28" s="52">
        <f t="shared" si="3"/>
        <v>29170</v>
      </c>
      <c r="S28" s="53">
        <f t="shared" si="4"/>
        <v>43009</v>
      </c>
      <c r="T28" s="54"/>
    </row>
    <row r="29" spans="1:20" s="55" customFormat="1" ht="15">
      <c r="A29" s="56">
        <v>7</v>
      </c>
      <c r="B29" s="44" t="s">
        <v>43</v>
      </c>
      <c r="C29" s="57" t="s">
        <v>44</v>
      </c>
      <c r="D29" s="58">
        <v>35878</v>
      </c>
      <c r="E29" s="47">
        <f t="shared" si="5"/>
        <v>4155</v>
      </c>
      <c r="F29" s="59">
        <v>3688</v>
      </c>
      <c r="G29" s="47">
        <f>ROUND(G$1*F29,0)</f>
        <v>4265</v>
      </c>
      <c r="H29" s="49">
        <f t="shared" si="0"/>
        <v>8420</v>
      </c>
      <c r="I29" s="50"/>
      <c r="J29" s="58">
        <v>35878</v>
      </c>
      <c r="K29" s="47">
        <f>ROUND(K$1*J29,0)</f>
        <v>4155</v>
      </c>
      <c r="L29" s="59">
        <v>3688</v>
      </c>
      <c r="M29" s="59">
        <v>1099</v>
      </c>
      <c r="N29" s="48">
        <f t="shared" si="1"/>
        <v>4787</v>
      </c>
      <c r="O29" s="51">
        <f>ROUND(O$1*N29,0)</f>
        <v>4172</v>
      </c>
      <c r="P29" s="52">
        <f t="shared" si="2"/>
        <v>8327</v>
      </c>
      <c r="Q29" s="46">
        <v>2145</v>
      </c>
      <c r="R29" s="52">
        <f t="shared" si="3"/>
        <v>24422</v>
      </c>
      <c r="S29" s="53">
        <f t="shared" si="4"/>
        <v>41169</v>
      </c>
      <c r="T29" s="54"/>
    </row>
    <row r="30" spans="1:20" s="55" customFormat="1" ht="15">
      <c r="A30" s="56">
        <v>8</v>
      </c>
      <c r="B30" s="44" t="s">
        <v>45</v>
      </c>
      <c r="C30" s="57" t="s">
        <v>46</v>
      </c>
      <c r="D30" s="58">
        <v>51653</v>
      </c>
      <c r="E30" s="47">
        <f t="shared" si="5"/>
        <v>5982</v>
      </c>
      <c r="F30" s="59">
        <v>5312</v>
      </c>
      <c r="G30" s="47">
        <f>ROUND(G$1*F30,0)</f>
        <v>6144</v>
      </c>
      <c r="H30" s="49">
        <f t="shared" si="0"/>
        <v>12126</v>
      </c>
      <c r="I30" s="50"/>
      <c r="J30" s="58">
        <v>51653</v>
      </c>
      <c r="K30" s="47">
        <f>ROUND(K$1*J30,0)</f>
        <v>5982</v>
      </c>
      <c r="L30" s="59">
        <v>5312</v>
      </c>
      <c r="M30" s="59">
        <v>1728</v>
      </c>
      <c r="N30" s="48">
        <f t="shared" si="1"/>
        <v>7040</v>
      </c>
      <c r="O30" s="51">
        <f>ROUND(O$1*N30,0)</f>
        <v>6136</v>
      </c>
      <c r="P30" s="52">
        <f t="shared" si="2"/>
        <v>12118</v>
      </c>
      <c r="Q30" s="46">
        <v>5124</v>
      </c>
      <c r="R30" s="52">
        <f t="shared" si="3"/>
        <v>58340</v>
      </c>
      <c r="S30" s="53">
        <f t="shared" si="4"/>
        <v>82584</v>
      </c>
      <c r="T30" s="54"/>
    </row>
    <row r="31" spans="1:20" s="55" customFormat="1" ht="15">
      <c r="A31" s="56">
        <v>9</v>
      </c>
      <c r="B31" s="44" t="s">
        <v>47</v>
      </c>
      <c r="C31" s="60" t="s">
        <v>48</v>
      </c>
      <c r="D31" s="58">
        <v>31845</v>
      </c>
      <c r="E31" s="47">
        <f t="shared" si="5"/>
        <v>3688</v>
      </c>
      <c r="F31" s="59">
        <v>3059</v>
      </c>
      <c r="G31" s="47">
        <f>ROUND(G$1*F31,0)</f>
        <v>3538</v>
      </c>
      <c r="H31" s="49">
        <f t="shared" si="0"/>
        <v>7226</v>
      </c>
      <c r="I31" s="50"/>
      <c r="J31" s="58">
        <v>31845</v>
      </c>
      <c r="K31" s="47">
        <f>ROUND(K$1*J31,0)</f>
        <v>3688</v>
      </c>
      <c r="L31" s="59">
        <v>3059</v>
      </c>
      <c r="M31" s="59">
        <v>1003</v>
      </c>
      <c r="N31" s="48">
        <f t="shared" si="1"/>
        <v>4062</v>
      </c>
      <c r="O31" s="51">
        <f>ROUND(O$1*N31,0)</f>
        <v>3541</v>
      </c>
      <c r="P31" s="52">
        <f t="shared" si="2"/>
        <v>7229</v>
      </c>
      <c r="Q31" s="46">
        <v>1909</v>
      </c>
      <c r="R31" s="52">
        <f t="shared" si="3"/>
        <v>21735</v>
      </c>
      <c r="S31" s="53">
        <f t="shared" si="4"/>
        <v>36190</v>
      </c>
      <c r="T31" s="54"/>
    </row>
    <row r="32" spans="1:19" s="55" customFormat="1" ht="15">
      <c r="A32" s="61"/>
      <c r="B32" s="62"/>
      <c r="C32" s="63"/>
      <c r="D32" s="64"/>
      <c r="E32" s="65"/>
      <c r="F32" s="65"/>
      <c r="G32" s="65"/>
      <c r="H32" s="66"/>
      <c r="J32" s="67"/>
      <c r="K32" s="65"/>
      <c r="L32" s="68"/>
      <c r="M32" s="65"/>
      <c r="N32" s="65"/>
      <c r="O32" s="69"/>
      <c r="P32" s="70"/>
      <c r="Q32" s="71"/>
      <c r="R32" s="70"/>
      <c r="S32" s="72"/>
    </row>
    <row r="33" spans="1:20" s="55" customFormat="1" ht="15">
      <c r="A33" s="73"/>
      <c r="B33" s="74"/>
      <c r="C33" s="75" t="s">
        <v>49</v>
      </c>
      <c r="D33" s="76">
        <f aca="true" t="shared" si="6" ref="D33:S33">SUM(D23:D31)</f>
        <v>431770</v>
      </c>
      <c r="E33" s="77">
        <f t="shared" si="6"/>
        <v>50000</v>
      </c>
      <c r="F33" s="78">
        <f t="shared" si="6"/>
        <v>43232</v>
      </c>
      <c r="G33" s="77">
        <f t="shared" si="6"/>
        <v>50000</v>
      </c>
      <c r="H33" s="79">
        <f t="shared" si="6"/>
        <v>100000</v>
      </c>
      <c r="I33" s="79">
        <f t="shared" si="6"/>
        <v>29751</v>
      </c>
      <c r="J33" s="80">
        <f t="shared" si="6"/>
        <v>431770</v>
      </c>
      <c r="K33" s="77">
        <f t="shared" si="6"/>
        <v>50000</v>
      </c>
      <c r="L33" s="81">
        <f t="shared" si="6"/>
        <v>43232</v>
      </c>
      <c r="M33" s="77">
        <f t="shared" si="6"/>
        <v>14132</v>
      </c>
      <c r="N33" s="82">
        <f t="shared" si="6"/>
        <v>57364</v>
      </c>
      <c r="O33" s="77">
        <f t="shared" si="6"/>
        <v>50000</v>
      </c>
      <c r="P33" s="83">
        <f t="shared" si="6"/>
        <v>100000</v>
      </c>
      <c r="Q33" s="84">
        <f t="shared" si="6"/>
        <v>31619</v>
      </c>
      <c r="R33" s="79">
        <f t="shared" si="6"/>
        <v>360000</v>
      </c>
      <c r="S33" s="85">
        <f t="shared" si="6"/>
        <v>589751</v>
      </c>
      <c r="T33" s="86"/>
    </row>
    <row r="37" spans="2:18" ht="13.5">
      <c r="B37" s="87" t="s">
        <v>50</v>
      </c>
      <c r="Q37" s="88" t="s">
        <v>51</v>
      </c>
      <c r="R37" s="88"/>
    </row>
    <row r="38" spans="17:18" ht="14.25">
      <c r="Q38" s="89" t="s">
        <v>52</v>
      </c>
      <c r="R38" s="89"/>
    </row>
  </sheetData>
  <mergeCells count="13">
    <mergeCell ref="A4:S4"/>
    <mergeCell ref="A5:S5"/>
    <mergeCell ref="A6:S6"/>
    <mergeCell ref="A8:S8"/>
    <mergeCell ref="Q37:R37"/>
    <mergeCell ref="Q38:R38"/>
    <mergeCell ref="A9:S9"/>
    <mergeCell ref="A10:S10"/>
    <mergeCell ref="E14:G14"/>
    <mergeCell ref="D19:H19"/>
    <mergeCell ref="I19:I20"/>
    <mergeCell ref="J19:P19"/>
    <mergeCell ref="Q19:R19"/>
  </mergeCells>
  <printOptions horizontalCentered="1"/>
  <pageMargins left="0.19652777777777777" right="0.19652777777777777" top="0.9840277777777778" bottom="0.5902777777777778" header="0.5118055555555556" footer="0.11805555555555557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Bilancio</dc:creator>
  <cp:keywords/>
  <dc:description/>
  <cp:lastModifiedBy>Cerini Giancarlo</cp:lastModifiedBy>
  <cp:lastPrinted>2004-10-28T21:13:07Z</cp:lastPrinted>
  <dcterms:created xsi:type="dcterms:W3CDTF">2001-08-28T14:08:21Z</dcterms:created>
  <dcterms:modified xsi:type="dcterms:W3CDTF">2004-11-02T20:20:08Z</dcterms:modified>
  <cp:category/>
  <cp:version/>
  <cp:contentType/>
  <cp:contentStatus/>
  <cp:revision>1</cp:revision>
</cp:coreProperties>
</file>